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a6a1bf64227543dc/Documents/Internal Audits 2025-26/Under £200k/Completed/Peter Tavy PC/EOY Forms 25-26/"/>
    </mc:Choice>
  </mc:AlternateContent>
  <xr:revisionPtr revIDLastSave="0" documentId="8_{4BB66531-B2C0-4E06-8DD6-F3FAD39B45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Variances!$D$8:$F$30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fKmugFtGt9Oezp4gL6LVEvRBQzjqBaw/BcW8tXrHnk=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J27" i="1"/>
  <c r="I27" i="1"/>
  <c r="H27" i="1"/>
  <c r="G27" i="1"/>
  <c r="F23" i="1"/>
  <c r="D23" i="1"/>
  <c r="M11" i="1" s="1"/>
  <c r="J21" i="1"/>
  <c r="I21" i="1"/>
  <c r="H21" i="1"/>
  <c r="G21" i="1"/>
  <c r="J19" i="1"/>
  <c r="I19" i="1"/>
  <c r="H19" i="1"/>
  <c r="G19" i="1"/>
  <c r="J17" i="1"/>
  <c r="I17" i="1"/>
  <c r="H17" i="1"/>
  <c r="G17" i="1"/>
  <c r="J15" i="1"/>
  <c r="I15" i="1"/>
  <c r="H15" i="1"/>
  <c r="G15" i="1"/>
  <c r="J13" i="1"/>
  <c r="I13" i="1"/>
  <c r="H13" i="1"/>
  <c r="G13" i="1"/>
  <c r="L29" i="1" l="1"/>
  <c r="M29" i="1" s="1"/>
  <c r="K29" i="1"/>
  <c r="L27" i="1"/>
  <c r="M27" i="1" s="1"/>
  <c r="K27" i="1"/>
  <c r="L21" i="1"/>
  <c r="M21" i="1" s="1"/>
  <c r="K21" i="1"/>
  <c r="K19" i="1"/>
  <c r="L19" i="1"/>
  <c r="M19" i="1" s="1"/>
  <c r="K17" i="1"/>
  <c r="L17" i="1"/>
  <c r="M17" i="1" s="1"/>
  <c r="L15" i="1"/>
  <c r="M15" i="1" s="1"/>
  <c r="K15" i="1"/>
  <c r="L13" i="1"/>
  <c r="M13" i="1" s="1"/>
  <c r="K13" i="1"/>
</calcChain>
</file>

<file path=xl/sharedStrings.xml><?xml version="1.0" encoding="utf-8"?>
<sst xmlns="http://schemas.openxmlformats.org/spreadsheetml/2006/main" count="34" uniqueCount="30">
  <si>
    <t xml:space="preserve">Explanation of variances – pro forma </t>
  </si>
  <si>
    <t xml:space="preserve">Name of smaller authority: </t>
  </si>
  <si>
    <r>
      <rPr>
        <sz val="8"/>
        <color theme="1"/>
        <rFont val="Arial"/>
        <family val="2"/>
      </rPr>
      <t>County area (local councils and parish meetings only):</t>
    </r>
    <r>
      <rPr>
        <b/>
        <sz val="8"/>
        <color rgb="FF000000"/>
        <rFont val="Arial"/>
        <family val="2"/>
      </rPr>
      <t xml:space="preserve"> </t>
    </r>
  </si>
  <si>
    <r>
      <rPr>
        <b/>
        <sz val="10"/>
        <color rgb="FFFF0000"/>
        <rFont val="Arial"/>
        <family val="2"/>
      </rPr>
      <t xml:space="preserve">Insert figures from Section 2 of the AGAR in all </t>
    </r>
    <r>
      <rPr>
        <b/>
        <u/>
        <sz val="10"/>
        <color rgb="FF333399"/>
        <rFont val="Arial"/>
        <family val="2"/>
      </rPr>
      <t>Blue</t>
    </r>
    <r>
      <rPr>
        <b/>
        <sz val="10"/>
        <color rgb="FFFF0000"/>
        <rFont val="Arial"/>
        <family val="2"/>
      </rPr>
      <t xml:space="preserve"> highlighted boxes </t>
    </r>
  </si>
  <si>
    <r>
      <rPr>
        <b/>
        <sz val="10"/>
        <color theme="1"/>
        <rFont val="Arial"/>
        <family val="2"/>
      </rPr>
      <t xml:space="preserve">Next, please provide full explanations, including numerical values, for the following that will be flagged in the green boxes where relevant:
</t>
    </r>
    <r>
      <rPr>
        <sz val="10"/>
        <color rgb="FF000000"/>
        <rFont val="Arial"/>
        <family val="2"/>
      </rPr>
      <t>• variances of more than 15% between totals for individual boxes (except variances of less than £200); 
• variances of £100,000 or more require explanation regardless of the % variation year on year;
•</t>
    </r>
    <r>
      <rPr>
        <b/>
        <sz val="10"/>
        <color rgb="FFFF0000"/>
        <rFont val="Arial"/>
        <family val="2"/>
      </rPr>
      <t xml:space="preserve"> New from 2025/26 onwards</t>
    </r>
    <r>
      <rPr>
        <sz val="10"/>
        <color rgb="FF000000"/>
        <rFont val="Arial"/>
        <family val="2"/>
      </rPr>
      <t xml:space="preserve">: variances of £500,000 or more in Box 3 require explanation regardless of the % variation year on year for smaller authorities with income and/or expenditure exceeding £6,500,000
</t>
    </r>
  </si>
  <si>
    <t>2024/25</t>
  </si>
  <si>
    <t>2025/26</t>
  </si>
  <si>
    <t>Variance</t>
  </si>
  <si>
    <t>Explanation Required?</t>
  </si>
  <si>
    <r>
      <rPr>
        <sz val="11"/>
        <color theme="1"/>
        <rFont val="Arial"/>
        <family val="2"/>
      </rPr>
      <t xml:space="preserve">Automatic responses trigger below based on figures input, </t>
    </r>
    <r>
      <rPr>
        <b/>
        <sz val="11"/>
        <color rgb="FF000000"/>
        <rFont val="Arial"/>
        <family val="2"/>
      </rPr>
      <t>DO NOT OVERWRITE THESE BOXES</t>
    </r>
  </si>
  <si>
    <r>
      <rPr>
        <b/>
        <sz val="11"/>
        <color theme="1"/>
        <rFont val="Arial"/>
        <family val="2"/>
      </rPr>
      <t xml:space="preserve">Explanation from smaller authority </t>
    </r>
    <r>
      <rPr>
        <b/>
        <u/>
        <sz val="11"/>
        <color rgb="FF000000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</si>
  <si>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</si>
  <si>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</si>
  <si>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</si>
  <si>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</si>
  <si>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</si>
  <si>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</si>
  <si>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</si>
  <si>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</si>
  <si>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</si>
  <si>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</si>
  <si>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</si>
  <si>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</si>
  <si>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</si>
  <si>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</si>
  <si>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</si>
  <si>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</si>
  <si>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Salary increases during the year plus two changes of Parish Clerk as the new Clerk left the Council in November 2025 after 6 months in the position. Holiday pay was due to the previous two Clerks.</t>
  </si>
  <si>
    <t>Additional income included rent income from the two cottages(£723), a VAT claim (£738.49), grant from WDBC for VE Day celebrations (£300) and a grant of £561.83 for the cottages.</t>
  </si>
  <si>
    <t>Refusrbishment works to the tw cottages amounted to £4,182.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</si>
</sst>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Noto Sans Symbols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b/>
      <sz val="8"/>
      <color rgb="FF000000"/>
      <name val="Arial"/>
      <family val="2"/>
    </font>
    <font>
      <b/>
      <u/>
      <sz val="10"/>
      <color rgb="FF333399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99CC00"/>
        <bgColor rgb="FF99CC00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3" fontId="5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3" fontId="5" fillId="4" borderId="3" xfId="0" applyNumberFormat="1" applyFont="1" applyFill="1" applyBorder="1" applyAlignment="1">
      <alignment horizontal="center"/>
    </xf>
    <xf numFmtId="3" fontId="3" fillId="0" borderId="0" xfId="0" applyNumberFormat="1" applyFont="1"/>
    <xf numFmtId="0" fontId="3" fillId="0" borderId="2" xfId="0" applyFont="1" applyBorder="1" applyAlignment="1">
      <alignment wrapText="1"/>
    </xf>
    <xf numFmtId="10" fontId="3" fillId="0" borderId="0" xfId="0" applyNumberFormat="1" applyFont="1"/>
    <xf numFmtId="0" fontId="3" fillId="0" borderId="0" xfId="0" applyFont="1" applyAlignment="1">
      <alignment vertical="center"/>
    </xf>
    <xf numFmtId="3" fontId="5" fillId="5" borderId="3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wrapText="1"/>
    </xf>
    <xf numFmtId="0" fontId="10" fillId="0" borderId="0" xfId="0" applyFont="1"/>
    <xf numFmtId="0" fontId="3" fillId="0" borderId="0" xfId="0" applyFont="1" applyAlignment="1">
      <alignment horizontal="left" vertical="top" wrapText="1"/>
    </xf>
    <xf numFmtId="0" fontId="16" fillId="0" borderId="2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9" workbookViewId="0">
      <selection activeCell="L13" sqref="L13"/>
    </sheetView>
  </sheetViews>
  <sheetFormatPr defaultColWidth="14.44140625" defaultRowHeight="15" customHeight="1"/>
  <cols>
    <col min="1" max="1" width="10.88671875" customWidth="1"/>
    <col min="2" max="2" width="9.109375" customWidth="1"/>
    <col min="3" max="3" width="32.5546875" customWidth="1"/>
    <col min="4" max="4" width="9.109375" customWidth="1"/>
    <col min="5" max="5" width="3.33203125" customWidth="1"/>
    <col min="6" max="6" width="9.109375" customWidth="1"/>
    <col min="7" max="7" width="10.109375" customWidth="1"/>
    <col min="8" max="8" width="9.5546875" customWidth="1"/>
    <col min="9" max="11" width="9.109375" hidden="1" customWidth="1"/>
    <col min="12" max="12" width="13.33203125" customWidth="1"/>
    <col min="13" max="13" width="50.44140625" customWidth="1"/>
    <col min="14" max="14" width="86" customWidth="1"/>
    <col min="15" max="22" width="9.109375" customWidth="1"/>
    <col min="23" max="26" width="8" customWidth="1"/>
  </cols>
  <sheetData>
    <row r="1" spans="1:26" ht="18" customHeight="1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1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>
      <c r="A3" s="4" t="s">
        <v>2</v>
      </c>
      <c r="B3" s="3"/>
      <c r="C3" s="7"/>
      <c r="D3" s="3"/>
      <c r="E3" s="3"/>
      <c r="F3" s="3"/>
      <c r="G3" s="3"/>
      <c r="H3" s="3"/>
      <c r="I3" s="3"/>
      <c r="J3" s="3"/>
      <c r="K3" s="3"/>
      <c r="L3" s="1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8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8.25" customHeight="1">
      <c r="A5" s="29" t="s">
        <v>4</v>
      </c>
      <c r="B5" s="27"/>
      <c r="C5" s="27"/>
      <c r="D5" s="27"/>
      <c r="E5" s="27"/>
      <c r="F5" s="27"/>
      <c r="G5" s="27"/>
      <c r="H5" s="27"/>
      <c r="I5" s="3"/>
      <c r="J5" s="3"/>
      <c r="K5" s="3"/>
      <c r="L5" s="3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9"/>
      <c r="B7" s="3"/>
      <c r="C7" s="3"/>
      <c r="D7" s="10"/>
      <c r="E7" s="3"/>
      <c r="F7" s="10"/>
      <c r="G7" s="3"/>
      <c r="H7" s="3"/>
      <c r="I7" s="3"/>
      <c r="J7" s="3"/>
      <c r="K7" s="3"/>
      <c r="L7" s="3"/>
      <c r="M7" s="2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.75" customHeight="1">
      <c r="A8" s="3"/>
      <c r="B8" s="3"/>
      <c r="C8" s="3"/>
      <c r="D8" s="12" t="s">
        <v>5</v>
      </c>
      <c r="E8" s="11"/>
      <c r="F8" s="12" t="s">
        <v>6</v>
      </c>
      <c r="G8" s="12" t="s">
        <v>7</v>
      </c>
      <c r="H8" s="12" t="s">
        <v>7</v>
      </c>
      <c r="I8" s="12"/>
      <c r="J8" s="12"/>
      <c r="K8" s="12"/>
      <c r="L8" s="13" t="s">
        <v>8</v>
      </c>
      <c r="M8" s="14" t="s">
        <v>9</v>
      </c>
      <c r="N8" s="15" t="s">
        <v>10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3"/>
      <c r="B9" s="3"/>
      <c r="C9" s="3"/>
      <c r="D9" s="12" t="s">
        <v>11</v>
      </c>
      <c r="E9" s="11"/>
      <c r="F9" s="12" t="s">
        <v>11</v>
      </c>
      <c r="G9" s="12" t="s">
        <v>11</v>
      </c>
      <c r="H9" s="12" t="s">
        <v>12</v>
      </c>
      <c r="I9" s="12"/>
      <c r="J9" s="12"/>
      <c r="K9" s="11"/>
      <c r="L9" s="11"/>
      <c r="M9" s="2"/>
      <c r="N9" s="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3"/>
      <c r="B10" s="3"/>
      <c r="C10" s="3"/>
      <c r="D10" s="10"/>
      <c r="E10" s="10"/>
      <c r="F10" s="3"/>
      <c r="G10" s="3"/>
      <c r="H10" s="3"/>
      <c r="I10" s="3"/>
      <c r="J10" s="3"/>
      <c r="K10" s="3"/>
      <c r="L10" s="3"/>
      <c r="M10" s="2"/>
      <c r="N10" s="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8.5" customHeight="1">
      <c r="A11" s="30" t="s">
        <v>13</v>
      </c>
      <c r="B11" s="27"/>
      <c r="C11" s="27"/>
      <c r="D11" s="16">
        <v>37053</v>
      </c>
      <c r="E11" s="3"/>
      <c r="F11" s="16">
        <v>49940</v>
      </c>
      <c r="G11" s="17"/>
      <c r="H11" s="3"/>
      <c r="I11" s="3"/>
      <c r="J11" s="3"/>
      <c r="K11" s="3"/>
      <c r="L11" s="3"/>
      <c r="M11" s="14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3"/>
      <c r="B12" s="3"/>
      <c r="C12" s="3"/>
      <c r="D12" s="17"/>
      <c r="E12" s="3"/>
      <c r="F12" s="17"/>
      <c r="G12" s="3"/>
      <c r="H12" s="3"/>
      <c r="I12" s="3"/>
      <c r="J12" s="3"/>
      <c r="K12" s="3"/>
      <c r="L12" s="3"/>
      <c r="M12" s="2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31" t="s">
        <v>14</v>
      </c>
      <c r="B13" s="27"/>
      <c r="C13" s="32"/>
      <c r="D13" s="16">
        <v>19000</v>
      </c>
      <c r="E13" s="3"/>
      <c r="F13" s="16">
        <v>19000</v>
      </c>
      <c r="G13" s="17">
        <f>F13-D13</f>
        <v>0</v>
      </c>
      <c r="H13" s="19">
        <f>IF((D13&gt;F13),(D13-F13)/D13,IF(D13&lt;F13,-(D13-F13)/D13,IF(D13=F13,0)))</f>
        <v>0</v>
      </c>
      <c r="I13" s="3">
        <f>IF(D13-F13&lt;200,0,IF(D13-F13&gt;200,1,IF(D13-F13=200,1)))</f>
        <v>0</v>
      </c>
      <c r="J13" s="3">
        <f>IF(F13-D13&lt;200,0,IF(F13-D13&gt;200,1,IF(F13-D13=200,1)))</f>
        <v>0</v>
      </c>
      <c r="K13" s="10">
        <f>IF(H13&lt;0.15,0,IF(H13&gt;0.15,1,IF(H13=0.15,1)))</f>
        <v>0</v>
      </c>
      <c r="L13" s="10" t="str">
        <f>IF((H13&lt;15%)*AND(G13&lt;100000)*OR(G13&gt;-100000),"NO","YES")</f>
        <v>NO</v>
      </c>
      <c r="M13" s="14" t="str">
        <f>IF((L13="YES")*AND(I13+J13&lt;1),"Explanation not required, difference less than £200"," ")</f>
        <v xml:space="preserve"> </v>
      </c>
      <c r="N13" s="1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3"/>
      <c r="B14" s="3"/>
      <c r="C14" s="3"/>
      <c r="D14" s="17"/>
      <c r="E14" s="3"/>
      <c r="F14" s="17"/>
      <c r="G14" s="17"/>
      <c r="H14" s="19"/>
      <c r="I14" s="3"/>
      <c r="J14" s="3"/>
      <c r="K14" s="10"/>
      <c r="L14" s="10"/>
      <c r="M14" s="2"/>
      <c r="N14" s="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8.2" customHeight="1">
      <c r="A15" s="26" t="s">
        <v>15</v>
      </c>
      <c r="B15" s="27"/>
      <c r="C15" s="27"/>
      <c r="D15" s="16">
        <v>7902</v>
      </c>
      <c r="E15" s="3"/>
      <c r="F15" s="16">
        <v>10632</v>
      </c>
      <c r="G15" s="17">
        <f>F15-D15</f>
        <v>2730</v>
      </c>
      <c r="H15" s="19">
        <f>IF((D15&gt;F15),(D15-F15)/D15,IF(D15&lt;F15,-(D15-F15)/D15,IF(D15=F15,0)))</f>
        <v>0.3454821564160972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10">
        <f>IF(H15&lt;0.15,0,IF(H15&gt;0.15,1,IF(H15=0.15,1)))</f>
        <v>1</v>
      </c>
      <c r="L15" s="10" t="str">
        <f>IF((H15&lt;15%)*AND(G15&lt;100000)*OR(G15&gt;-100000),"NO","YES")</f>
        <v>YES</v>
      </c>
      <c r="M15" s="14" t="str">
        <f>IF((L15="YES")*AND(I15+J15&lt;1),"Explanation not required, difference less than £200"," ")</f>
        <v xml:space="preserve"> </v>
      </c>
      <c r="N15" s="25" t="s">
        <v>28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3"/>
      <c r="B16" s="3"/>
      <c r="C16" s="3"/>
      <c r="D16" s="17"/>
      <c r="E16" s="3"/>
      <c r="F16" s="17"/>
      <c r="G16" s="17"/>
      <c r="H16" s="19"/>
      <c r="I16" s="3"/>
      <c r="J16" s="3"/>
      <c r="K16" s="10"/>
      <c r="L16" s="10"/>
      <c r="M16" s="2"/>
      <c r="N16" s="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4.4" customHeight="1">
      <c r="A17" s="26" t="s">
        <v>16</v>
      </c>
      <c r="B17" s="27"/>
      <c r="C17" s="27"/>
      <c r="D17" s="16">
        <v>4274</v>
      </c>
      <c r="E17" s="3"/>
      <c r="F17" s="16">
        <v>4922</v>
      </c>
      <c r="G17" s="17">
        <f>F17-D17</f>
        <v>648</v>
      </c>
      <c r="H17" s="19">
        <f>IF((D17&gt;F17),(D17-F17)/D17,IF(D17&lt;F17,-(D17-F17)/D17,IF(D17=F17,0)))</f>
        <v>0.15161441272812354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10">
        <f>IF(H17&lt;0.15,0,IF(H17&gt;0.15,1,IF(H17=0.15,1)))</f>
        <v>1</v>
      </c>
      <c r="L17" s="10" t="str">
        <f>IF((H17&lt;15%)*AND(G17&lt;100000)*OR(G17&gt;-100000),"NO","YES")</f>
        <v>YES</v>
      </c>
      <c r="M17" s="14" t="str">
        <f>IF((L17="YES")*AND(I17+J17&lt;1),"Explanation not required, difference less than £200"," ")</f>
        <v xml:space="preserve"> </v>
      </c>
      <c r="N17" s="25" t="s">
        <v>27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3"/>
      <c r="B18" s="3"/>
      <c r="C18" s="3"/>
      <c r="D18" s="17"/>
      <c r="E18" s="3"/>
      <c r="F18" s="17"/>
      <c r="G18" s="17"/>
      <c r="H18" s="19"/>
      <c r="I18" s="3"/>
      <c r="J18" s="3"/>
      <c r="K18" s="10"/>
      <c r="L18" s="10"/>
      <c r="M18" s="2"/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26" t="s">
        <v>17</v>
      </c>
      <c r="B19" s="27"/>
      <c r="C19" s="27"/>
      <c r="D19" s="16">
        <v>0</v>
      </c>
      <c r="E19" s="3"/>
      <c r="F19" s="16">
        <v>0</v>
      </c>
      <c r="G19" s="17">
        <f>F19-D19</f>
        <v>0</v>
      </c>
      <c r="H19" s="19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10">
        <f>IF(H19&lt;0.15,0,IF(H19&gt;0.15,1,IF(H19=0.15,1)))</f>
        <v>0</v>
      </c>
      <c r="L19" s="10" t="str">
        <f>IF((H19&lt;15%)*AND(G19&lt;100000)*OR(G19&gt;-100000),"NO","YES")</f>
        <v>NO</v>
      </c>
      <c r="M19" s="14" t="str">
        <f>IF((L19="YES")*AND(I19+J19&lt;1),"Explanation not required, difference less than £200"," ")</f>
        <v xml:space="preserve"> </v>
      </c>
      <c r="N19" s="1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3"/>
      <c r="B20" s="3"/>
      <c r="C20" s="3"/>
      <c r="D20" s="17"/>
      <c r="E20" s="3"/>
      <c r="F20" s="17"/>
      <c r="G20" s="17"/>
      <c r="H20" s="19"/>
      <c r="I20" s="3"/>
      <c r="J20" s="3"/>
      <c r="K20" s="10"/>
      <c r="L20" s="10"/>
      <c r="M20" s="2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26" t="s">
        <v>18</v>
      </c>
      <c r="B21" s="27"/>
      <c r="C21" s="27"/>
      <c r="D21" s="16">
        <v>9741</v>
      </c>
      <c r="E21" s="3"/>
      <c r="F21" s="16">
        <v>13688</v>
      </c>
      <c r="G21" s="17">
        <f>F21-D21</f>
        <v>3947</v>
      </c>
      <c r="H21" s="19">
        <f>IF((D21&gt;F21),(D21-F21)/D21,IF(D21&lt;F21,-(D21-F21)/D21,IF(D21=F21,0)))</f>
        <v>0.40519453854840365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10">
        <f>IF(H21&lt;0.15,0,IF(H21&gt;0.15,1,IF(H21=0.15,1)))</f>
        <v>1</v>
      </c>
      <c r="L21" s="10" t="str">
        <f>IF((H21&lt;15%)*AND(G21&lt;100000)*OR(G21&gt;-100000),"NO","YES")</f>
        <v>YES</v>
      </c>
      <c r="M21" s="14" t="str">
        <f>IF((L21="YES")*AND(I21+J21&lt;1),"Explanation not required, difference less than £200"," ")</f>
        <v xml:space="preserve"> </v>
      </c>
      <c r="N21" s="25" t="s">
        <v>29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"/>
      <c r="B22" s="3"/>
      <c r="C22" s="3"/>
      <c r="D22" s="17"/>
      <c r="E22" s="3"/>
      <c r="F22" s="17"/>
      <c r="G22" s="17"/>
      <c r="H22" s="19"/>
      <c r="I22" s="3"/>
      <c r="J22" s="3"/>
      <c r="K22" s="10"/>
      <c r="L22" s="10"/>
      <c r="M22" s="2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20" t="s">
        <v>19</v>
      </c>
      <c r="B23" s="3"/>
      <c r="C23" s="3"/>
      <c r="D23" s="21">
        <f>D11+D13+D15-D17-D19-D21</f>
        <v>49940</v>
      </c>
      <c r="E23" s="3"/>
      <c r="F23" s="21">
        <f>F11+F13+F15-F17-F19-F21</f>
        <v>60962</v>
      </c>
      <c r="G23" s="17"/>
      <c r="H23" s="19"/>
      <c r="I23" s="3"/>
      <c r="J23" s="3"/>
      <c r="K23" s="10"/>
      <c r="L23" s="10"/>
      <c r="M23" s="22" t="s">
        <v>20</v>
      </c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"/>
      <c r="B24" s="3"/>
      <c r="C24" s="3"/>
      <c r="D24" s="17"/>
      <c r="E24" s="3"/>
      <c r="F24" s="17"/>
      <c r="G24" s="17"/>
      <c r="H24" s="19"/>
      <c r="I24" s="3"/>
      <c r="J24" s="3"/>
      <c r="K24" s="10"/>
      <c r="L24" s="10"/>
      <c r="M24" s="2"/>
      <c r="N24" s="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26" t="s">
        <v>21</v>
      </c>
      <c r="B25" s="27"/>
      <c r="C25" s="27"/>
      <c r="D25" s="16">
        <v>49940</v>
      </c>
      <c r="E25" s="3"/>
      <c r="F25" s="16">
        <v>60962</v>
      </c>
      <c r="G25" s="17"/>
      <c r="H25" s="19"/>
      <c r="I25" s="3"/>
      <c r="J25" s="3"/>
      <c r="K25" s="10"/>
      <c r="L25" s="10"/>
      <c r="M25" s="22" t="s">
        <v>20</v>
      </c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/>
      <c r="B26" s="3"/>
      <c r="C26" s="3"/>
      <c r="D26" s="17"/>
      <c r="E26" s="3"/>
      <c r="F26" s="17"/>
      <c r="G26" s="17"/>
      <c r="H26" s="19"/>
      <c r="I26" s="3"/>
      <c r="J26" s="3"/>
      <c r="K26" s="10"/>
      <c r="L26" s="10"/>
      <c r="M26" s="2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26" t="s">
        <v>22</v>
      </c>
      <c r="B27" s="27"/>
      <c r="C27" s="27"/>
      <c r="D27" s="16">
        <v>25240</v>
      </c>
      <c r="E27" s="3"/>
      <c r="F27" s="16">
        <v>25240</v>
      </c>
      <c r="G27" s="17">
        <f>F27-D27</f>
        <v>0</v>
      </c>
      <c r="H27" s="19">
        <f>IF((D27&gt;F27),(D27-F27)/D27,IF(D27&lt;F27,-(D27-F27)/D27,IF(D27=F27,0)))</f>
        <v>0</v>
      </c>
      <c r="I27" s="3">
        <f>IF(D27-F27&lt;200,0,IF(D27-F27&gt;200,1,IF(D27-F27=200,1)))</f>
        <v>0</v>
      </c>
      <c r="J27" s="3">
        <f>IF(F27-D27&lt;200,0,IF(F27-D27&gt;200,1,IF(F27-D27=200,1)))</f>
        <v>0</v>
      </c>
      <c r="K27" s="10">
        <f>IF(H27&lt;0.15,0,IF(H27&gt;0.15,1,IF(H27=0.15,1)))</f>
        <v>0</v>
      </c>
      <c r="L27" s="10" t="str">
        <f>IF((H27&lt;15%)*AND(G27&lt;100000)*OR(G27&gt;-100000),"NO","YES")</f>
        <v>NO</v>
      </c>
      <c r="M27" s="14" t="str">
        <f>IF((L27="YES")*AND(I27+J27&lt;1),"Explanation not required, difference less than £200"," ")</f>
        <v xml:space="preserve"> </v>
      </c>
      <c r="N27" s="1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3"/>
      <c r="D28" s="17"/>
      <c r="E28" s="3"/>
      <c r="F28" s="17"/>
      <c r="G28" s="17"/>
      <c r="H28" s="19"/>
      <c r="I28" s="3"/>
      <c r="J28" s="3"/>
      <c r="K28" s="10"/>
      <c r="L28" s="10"/>
      <c r="M28" s="2"/>
      <c r="N28" s="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26" t="s">
        <v>23</v>
      </c>
      <c r="B29" s="27"/>
      <c r="C29" s="27"/>
      <c r="D29" s="16">
        <v>0</v>
      </c>
      <c r="E29" s="3"/>
      <c r="F29" s="16">
        <v>0</v>
      </c>
      <c r="G29" s="17">
        <f>F29-D29</f>
        <v>0</v>
      </c>
      <c r="H29" s="19">
        <f>IF((D29&gt;F29),(D29-F29)/D29,IF(D29&lt;F29,-(D29-F29)/D29,IF(D29=F29,0)))</f>
        <v>0</v>
      </c>
      <c r="I29" s="3">
        <f>IF(D29-F29&lt;100,0,IF(D29-F29&gt;100,1,IF(D29-F29=100,1)))</f>
        <v>0</v>
      </c>
      <c r="J29" s="3">
        <f>IF(F29-D29&lt;100,0,IF(F29-D29&gt;100,1,IF(F29-D29=100,1)))</f>
        <v>0</v>
      </c>
      <c r="K29" s="10">
        <f>IF(H29&lt;0.15,0,IF(H29&gt;0.15,1,IF(H29=0.15,1)))</f>
        <v>0</v>
      </c>
      <c r="L29" s="10" t="str">
        <f>IF((H29&lt;15%)*AND(G29&lt;100000)*OR(G29&gt;-100000),"NO","YES")</f>
        <v>NO</v>
      </c>
      <c r="M29" s="14" t="str">
        <f>IF((L29="YES")*AND(I29+J29&lt;1),"Explanation not required, difference less than £200"," ")</f>
        <v xml:space="preserve"> </v>
      </c>
      <c r="N29" s="1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3"/>
      <c r="B30" s="3"/>
      <c r="C30" s="3"/>
      <c r="D30" s="3"/>
      <c r="E30" s="3"/>
      <c r="F30" s="3"/>
      <c r="G30" s="3"/>
      <c r="H30" s="19"/>
      <c r="I30" s="3"/>
      <c r="J30" s="3"/>
      <c r="K30" s="10"/>
      <c r="L30" s="10"/>
      <c r="M30" s="2"/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3"/>
      <c r="B31" s="3"/>
      <c r="C31" s="23" t="s">
        <v>24</v>
      </c>
      <c r="D31" s="3"/>
      <c r="E31" s="3"/>
      <c r="F31" s="3"/>
      <c r="G31" s="3"/>
      <c r="H31" s="3"/>
      <c r="I31" s="3"/>
      <c r="J31" s="3"/>
      <c r="K31" s="3"/>
      <c r="L31" s="3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2"/>
      <c r="N32" s="3"/>
      <c r="O32" s="24"/>
      <c r="P32" s="24"/>
      <c r="Q32" s="24"/>
      <c r="R32" s="24"/>
      <c r="S32" s="24"/>
      <c r="T32" s="24"/>
      <c r="U32" s="24"/>
      <c r="V32" s="24"/>
      <c r="W32" s="3"/>
      <c r="X32" s="3"/>
      <c r="Y32" s="3"/>
      <c r="Z32" s="3"/>
    </row>
    <row r="33" spans="1:26" ht="13.5" customHeight="1">
      <c r="A33" s="3"/>
      <c r="B33" s="3"/>
      <c r="C33" s="23" t="s">
        <v>25</v>
      </c>
      <c r="D33" s="3"/>
      <c r="E33" s="3"/>
      <c r="F33" s="3"/>
      <c r="G33" s="3"/>
      <c r="H33" s="3"/>
      <c r="I33" s="3"/>
      <c r="J33" s="3"/>
      <c r="K33" s="3"/>
      <c r="L33" s="3"/>
      <c r="M33" s="2"/>
      <c r="N33" s="24"/>
      <c r="O33" s="24"/>
      <c r="P33" s="24"/>
      <c r="Q33" s="24"/>
      <c r="R33" s="24"/>
      <c r="S33" s="24"/>
      <c r="T33" s="24"/>
      <c r="U33" s="24"/>
      <c r="V33" s="24"/>
      <c r="W33" s="3"/>
      <c r="X33" s="3"/>
      <c r="Y33" s="3"/>
      <c r="Z33" s="3"/>
    </row>
    <row r="34" spans="1:26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3"/>
      <c r="B35" s="3"/>
      <c r="C35" s="23" t="s">
        <v>26</v>
      </c>
      <c r="D35" s="3"/>
      <c r="E35" s="3"/>
      <c r="F35" s="3"/>
      <c r="G35" s="3"/>
      <c r="H35" s="3"/>
      <c r="I35" s="3"/>
      <c r="J35" s="3"/>
      <c r="K35" s="3"/>
      <c r="L35" s="3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1">
    <mergeCell ref="A21:C21"/>
    <mergeCell ref="A25:C25"/>
    <mergeCell ref="A27:C27"/>
    <mergeCell ref="A29:C29"/>
    <mergeCell ref="A1:K1"/>
    <mergeCell ref="A5:H5"/>
    <mergeCell ref="A11:C11"/>
    <mergeCell ref="A13:C13"/>
    <mergeCell ref="A15:C15"/>
    <mergeCell ref="A17:C17"/>
    <mergeCell ref="A19:C1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Paul Russell</cp:lastModifiedBy>
  <cp:lastPrinted>2026-06-02T12:05:07Z</cp:lastPrinted>
  <dcterms:created xsi:type="dcterms:W3CDTF">2012-07-11T10:01:28Z</dcterms:created>
  <dcterms:modified xsi:type="dcterms:W3CDTF">2026-06-23T12:41:39Z</dcterms:modified>
</cp:coreProperties>
</file>